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garland\Desktop\"/>
    </mc:Choice>
  </mc:AlternateContent>
  <bookViews>
    <workbookView xWindow="0" yWindow="0" windowWidth="20496" windowHeight="7512" tabRatio="749"/>
  </bookViews>
  <sheets>
    <sheet name="PROJECT COST ESTIMATE" sheetId="7" r:id="rId1"/>
    <sheet name="PT FACULTY NON-INSTRUCTION RATE" sheetId="8" r:id="rId2"/>
    <sheet name="FT FACULTY NON-INSTRUCTION RATE" sheetId="9" r:id="rId3"/>
  </sheets>
  <definedNames>
    <definedName name="ConstructionTotal">#REF!</definedName>
    <definedName name="InstallTotal">#REF!</definedName>
    <definedName name="Planning2Total">#REF!</definedName>
    <definedName name="PlanningTotal">#REF!</definedName>
    <definedName name="TestTotal">#REF!</definedName>
  </definedNames>
  <calcPr calcId="152511"/>
</workbook>
</file>

<file path=xl/calcChain.xml><?xml version="1.0" encoding="utf-8"?>
<calcChain xmlns="http://schemas.openxmlformats.org/spreadsheetml/2006/main">
  <c r="G55" i="7" l="1"/>
  <c r="H54" i="7"/>
  <c r="J54" i="7" s="1"/>
  <c r="H53" i="7"/>
  <c r="J53" i="7" s="1"/>
  <c r="G52" i="7"/>
  <c r="E20" i="7"/>
  <c r="G19" i="7"/>
  <c r="G18" i="7"/>
  <c r="G17" i="7"/>
  <c r="G16" i="7"/>
  <c r="H16" i="7" s="1"/>
  <c r="G15" i="7"/>
  <c r="G25" i="7"/>
  <c r="H25" i="7" s="1"/>
  <c r="I25" i="7" s="1"/>
  <c r="G24" i="7"/>
  <c r="H24" i="7" s="1"/>
  <c r="I24" i="7" s="1"/>
  <c r="G23" i="7"/>
  <c r="E26" i="7"/>
  <c r="A41" i="9"/>
  <c r="A42" i="9" s="1"/>
  <c r="A43" i="9" s="1"/>
  <c r="A44" i="9" s="1"/>
  <c r="A45" i="9" s="1"/>
  <c r="A46" i="9" s="1"/>
  <c r="A47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9" i="9"/>
  <c r="G49" i="7"/>
  <c r="H49" i="7" s="1"/>
  <c r="J49" i="7" s="1"/>
  <c r="G48" i="7"/>
  <c r="G47" i="7"/>
  <c r="H47" i="7" s="1"/>
  <c r="J47" i="7" s="1"/>
  <c r="G46" i="7"/>
  <c r="G45" i="7"/>
  <c r="G44" i="7"/>
  <c r="H44" i="7" s="1"/>
  <c r="J44" i="7" s="1"/>
  <c r="G43" i="7"/>
  <c r="G40" i="7"/>
  <c r="H40" i="7" s="1"/>
  <c r="J40" i="7" s="1"/>
  <c r="G39" i="7"/>
  <c r="H39" i="7" s="1"/>
  <c r="J39" i="7" s="1"/>
  <c r="G38" i="7"/>
  <c r="G37" i="7"/>
  <c r="G36" i="7"/>
  <c r="H36" i="7" s="1"/>
  <c r="J36" i="7" s="1"/>
  <c r="G35" i="7"/>
  <c r="G32" i="7"/>
  <c r="H32" i="7" s="1"/>
  <c r="J32" i="7" s="1"/>
  <c r="H31" i="7"/>
  <c r="J31" i="7" s="1"/>
  <c r="G30" i="7"/>
  <c r="G29" i="7"/>
  <c r="H29" i="7" s="1"/>
  <c r="J29" i="7" s="1"/>
  <c r="G28" i="7"/>
  <c r="G11" i="7"/>
  <c r="G10" i="7"/>
  <c r="G9" i="7"/>
  <c r="G8" i="7"/>
  <c r="G7" i="7"/>
  <c r="H7" i="7" s="1"/>
  <c r="H52" i="7" l="1"/>
  <c r="J52" i="7" s="1"/>
  <c r="G20" i="7"/>
  <c r="G12" i="7"/>
  <c r="E58" i="7" s="1"/>
  <c r="H18" i="7"/>
  <c r="I18" i="7" s="1"/>
  <c r="I16" i="7"/>
  <c r="I7" i="7"/>
  <c r="H15" i="7"/>
  <c r="H17" i="7"/>
  <c r="I17" i="7" s="1"/>
  <c r="H19" i="7"/>
  <c r="I19" i="7" s="1"/>
  <c r="H23" i="7"/>
  <c r="I23" i="7" s="1"/>
  <c r="G26" i="7"/>
  <c r="E59" i="7" s="1"/>
  <c r="H8" i="7"/>
  <c r="H28" i="7"/>
  <c r="J28" i="7" s="1"/>
  <c r="H9" i="7"/>
  <c r="I9" i="7" s="1"/>
  <c r="H10" i="7"/>
  <c r="I10" i="7" s="1"/>
  <c r="H11" i="7"/>
  <c r="I11" i="7" s="1"/>
  <c r="H45" i="7"/>
  <c r="H48" i="7"/>
  <c r="J48" i="7" s="1"/>
  <c r="H43" i="7"/>
  <c r="J43" i="7" s="1"/>
  <c r="H46" i="7"/>
  <c r="J46" i="7" s="1"/>
  <c r="H37" i="7"/>
  <c r="J37" i="7" s="1"/>
  <c r="H35" i="7"/>
  <c r="H38" i="7"/>
  <c r="J38" i="7" s="1"/>
  <c r="H30" i="7"/>
  <c r="J30" i="7" s="1"/>
  <c r="H55" i="7"/>
  <c r="I55" i="7"/>
  <c r="G50" i="7"/>
  <c r="I50" i="7"/>
  <c r="G41" i="7"/>
  <c r="I41" i="7"/>
  <c r="G33" i="7"/>
  <c r="I33" i="7"/>
  <c r="E12" i="7"/>
  <c r="H26" i="7" l="1"/>
  <c r="I8" i="7"/>
  <c r="I12" i="7" s="1"/>
  <c r="H12" i="7"/>
  <c r="I15" i="7"/>
  <c r="H20" i="7"/>
  <c r="I20" i="7" s="1"/>
  <c r="H50" i="7"/>
  <c r="J50" i="7" s="1"/>
  <c r="E63" i="7" s="1"/>
  <c r="H41" i="7"/>
  <c r="J41" i="7" s="1"/>
  <c r="J45" i="7"/>
  <c r="J35" i="7"/>
  <c r="H33" i="7"/>
  <c r="J33" i="7" s="1"/>
  <c r="E61" i="7" s="1"/>
  <c r="J55" i="7"/>
  <c r="E62" i="7" l="1"/>
  <c r="E60" i="7"/>
  <c r="I26" i="7"/>
  <c r="E64" i="7" l="1"/>
</calcChain>
</file>

<file path=xl/sharedStrings.xml><?xml version="1.0" encoding="utf-8"?>
<sst xmlns="http://schemas.openxmlformats.org/spreadsheetml/2006/main" count="110" uniqueCount="67">
  <si>
    <t>Subtotal</t>
  </si>
  <si>
    <t>PROJECT TOTAL</t>
  </si>
  <si>
    <t>ITEM</t>
  </si>
  <si>
    <t>BENEFITS</t>
  </si>
  <si>
    <t>HOURS</t>
  </si>
  <si>
    <t>NON-INSTRUCTIONAL RATE</t>
  </si>
  <si>
    <t>SALARY EXPENSE</t>
  </si>
  <si>
    <t>BENEFITS (FT) 20%</t>
  </si>
  <si>
    <t>BENEFITS (ADJ) 6%</t>
  </si>
  <si>
    <t>SUPPLIES</t>
  </si>
  <si>
    <t>NAME</t>
  </si>
  <si>
    <t>PROJECT NAME:</t>
  </si>
  <si>
    <t>DEPARTMENT:</t>
  </si>
  <si>
    <t>CONTACT/EMAIL:</t>
  </si>
  <si>
    <t>EQUIPMENT</t>
  </si>
  <si>
    <t>MARKETING</t>
  </si>
  <si>
    <t>EMPID</t>
  </si>
  <si>
    <t>VENDOR</t>
  </si>
  <si>
    <t>TOTAL</t>
  </si>
  <si>
    <t>Part Time Faculty Salary Schedule-NON Instructional Assignments (ADJN)</t>
  </si>
  <si>
    <t>Additional Negotiated Rate Increase - 3% (FY 2016-17)</t>
  </si>
  <si>
    <t>Effective 1.1.17, retro to 7.1.16; Governing Board Ratified 12.13.16</t>
  </si>
  <si>
    <t>Grade A              Grade B              Grade C              Grade D</t>
  </si>
  <si>
    <t>Step 1            56.55                   57.95                   59.91                   61.60</t>
  </si>
  <si>
    <t>Step 2            59.91                   61.60                   63.29                   64.97</t>
  </si>
  <si>
    <t>Step 3            63.29                   64.99                   66.67                   68.36</t>
  </si>
  <si>
    <t>Step 4            66.67                   68.36                   70.04                   71.74</t>
  </si>
  <si>
    <t>SHIPPING/     HANDLING</t>
  </si>
  <si>
    <t>OFFICE DEPOT</t>
  </si>
  <si>
    <t>QTY</t>
  </si>
  <si>
    <t>TAX                           7.75%</t>
  </si>
  <si>
    <t>COST PER ITEM</t>
  </si>
  <si>
    <t>ITEM COST</t>
  </si>
  <si>
    <t>SOFTWARE                     (if downloaded-not taxable)</t>
  </si>
  <si>
    <t>Academic Overload Salary Schedule - NON Instructional Assignments (FY 2015-16)</t>
  </si>
  <si>
    <t>Effective 1.1.17, retro to 7.1.16; Governing Board Ratified  12.13.16</t>
  </si>
  <si>
    <t>B</t>
  </si>
  <si>
    <t>C</t>
  </si>
  <si>
    <t>D</t>
  </si>
  <si>
    <t>E</t>
  </si>
  <si>
    <t>F</t>
  </si>
  <si>
    <t>G &amp; H</t>
  </si>
  <si>
    <t>STEP</t>
  </si>
  <si>
    <t>TO FIND OUT GRADE/STEP, PLEASE LOOK IN PEOPLESOFT UNDER WORKFORCE ADMINISTRATION-Job Data-Salary Plan</t>
  </si>
  <si>
    <t>ACCOUNTS</t>
  </si>
  <si>
    <t xml:space="preserve">EQUIPMENT </t>
  </si>
  <si>
    <t>CLASSIFIED/STM/STU</t>
  </si>
  <si>
    <t>FACULTY/ADMIN</t>
  </si>
  <si>
    <t>OTHER OP EXP</t>
  </si>
  <si>
    <t>OTHER SALARIES/      BENEFITS</t>
  </si>
  <si>
    <t>EMPLOYEE</t>
  </si>
  <si>
    <t>EMPL ID</t>
  </si>
  <si>
    <t>HOURLY RATE</t>
  </si>
  <si>
    <t>SAMI SMITH</t>
  </si>
  <si>
    <t>JAMES JONES</t>
  </si>
  <si>
    <t xml:space="preserve">Project Cost ESTIMATE </t>
  </si>
  <si>
    <t>FISCAL YEAR:</t>
  </si>
  <si>
    <t>GRANT/ALLOCATION:</t>
  </si>
  <si>
    <t>CURRICULUM DEVELOPMENT      (FT FACULTY)</t>
  </si>
  <si>
    <t>CURRICULUM DEVELOPMENT (ADJUNCT FACULTY)</t>
  </si>
  <si>
    <t>ANN ANDERSON</t>
  </si>
  <si>
    <t>SOLIDWORKS</t>
  </si>
  <si>
    <t>SOFTWARE UPDATE</t>
  </si>
  <si>
    <t>MAC PROS</t>
  </si>
  <si>
    <t>APPLE</t>
  </si>
  <si>
    <t>CREATIVE SERVICE</t>
  </si>
  <si>
    <t>BROCHURES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</si>
</sst>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&quot;$&quot;#,##0.000"/>
  </numFmts>
  <fonts count="14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11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2"/>
      <name val="Arial"/>
      <family val="2"/>
      <scheme val="minor"/>
    </font>
    <font>
      <b/>
      <sz val="28"/>
      <color theme="1" tint="0.34998626667073579"/>
      <name val="Arial"/>
      <family val="2"/>
      <scheme val="major"/>
    </font>
    <font>
      <sz val="11"/>
      <color rgb="FF9C6500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b/>
      <sz val="10"/>
      <color theme="0"/>
      <name val="Arial"/>
      <family val="2"/>
    </font>
    <font>
      <sz val="1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EB9C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1" fillId="2" borderId="1" applyNumberFormat="0" applyAlignment="0" applyProtection="0"/>
    <xf numFmtId="0" fontId="4" fillId="0" borderId="4" applyNumberFormat="0" applyProtection="0">
      <alignment vertical="center"/>
    </xf>
    <xf numFmtId="0" fontId="10" fillId="11" borderId="0" applyNumberFormat="0" applyBorder="0" applyAlignment="0" applyProtection="0"/>
  </cellStyleXfs>
  <cellXfs count="75">
    <xf numFmtId="0" fontId="0" fillId="0" borderId="0" xfId="0">
      <alignment vertical="center"/>
    </xf>
    <xf numFmtId="0" fontId="9" fillId="0" borderId="0" xfId="1">
      <alignment vertical="center"/>
    </xf>
    <xf numFmtId="0" fontId="2" fillId="0" borderId="0" xfId="0" applyFont="1" applyAlignment="1"/>
    <xf numFmtId="0" fontId="9" fillId="0" borderId="0" xfId="1" applyBorder="1" applyAlignment="1">
      <alignment vertical="center" wrapText="1"/>
    </xf>
    <xf numFmtId="0" fontId="0" fillId="10" borderId="0" xfId="0" applyFill="1">
      <alignment vertical="center"/>
    </xf>
    <xf numFmtId="0" fontId="0" fillId="10" borderId="0" xfId="0" applyFill="1" applyBorder="1" applyAlignment="1">
      <alignment vertical="center" wrapText="1"/>
    </xf>
    <xf numFmtId="165" fontId="5" fillId="9" borderId="2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37" fontId="0" fillId="0" borderId="3" xfId="3" applyNumberFormat="1" applyFont="1" applyFill="1" applyBorder="1" applyAlignment="1">
      <alignment horizontal="left" vertical="center" indent="1"/>
    </xf>
    <xf numFmtId="165" fontId="0" fillId="0" borderId="3" xfId="3" applyNumberFormat="1" applyFont="1" applyFill="1" applyBorder="1" applyAlignment="1">
      <alignment horizontal="right" vertical="center" wrapText="1" indent="1"/>
    </xf>
    <xf numFmtId="164" fontId="0" fillId="0" borderId="3" xfId="3" applyNumberFormat="1" applyFont="1" applyFill="1" applyBorder="1" applyAlignment="1">
      <alignment horizontal="right" vertical="center" wrapText="1" indent="1"/>
    </xf>
    <xf numFmtId="164" fontId="0" fillId="0" borderId="3" xfId="0" applyNumberFormat="1" applyFont="1" applyFill="1" applyBorder="1" applyAlignment="1">
      <alignment horizontal="right" vertical="center" wrapText="1" indent="1"/>
    </xf>
    <xf numFmtId="37" fontId="0" fillId="0" borderId="0" xfId="3" applyNumberFormat="1" applyFont="1" applyFill="1" applyBorder="1" applyAlignment="1">
      <alignment horizontal="left" vertical="center" indent="1"/>
    </xf>
    <xf numFmtId="165" fontId="0" fillId="0" borderId="0" xfId="3" applyNumberFormat="1" applyFont="1" applyFill="1" applyBorder="1" applyAlignment="1">
      <alignment horizontal="right" vertical="center" wrapText="1" indent="1"/>
    </xf>
    <xf numFmtId="164" fontId="0" fillId="0" borderId="0" xfId="3" applyNumberFormat="1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49" fontId="0" fillId="0" borderId="3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164" fontId="5" fillId="9" borderId="2" xfId="0" applyNumberFormat="1" applyFont="1" applyFill="1" applyBorder="1" applyAlignment="1">
      <alignment horizontal="right" vertical="center" wrapText="1" indent="1"/>
    </xf>
    <xf numFmtId="0" fontId="4" fillId="0" borderId="0" xfId="2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10" fillId="0" borderId="0" xfId="5" applyFill="1" applyAlignment="1">
      <alignment vertical="center"/>
    </xf>
    <xf numFmtId="0" fontId="0" fillId="0" borderId="3" xfId="3" applyNumberFormat="1" applyFont="1" applyFill="1" applyBorder="1" applyAlignment="1">
      <alignment horizontal="left" vertical="center" indent="1"/>
    </xf>
    <xf numFmtId="0" fontId="0" fillId="0" borderId="0" xfId="3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Border="1">
      <alignment vertical="center"/>
    </xf>
    <xf numFmtId="164" fontId="6" fillId="0" borderId="0" xfId="0" applyNumberFormat="1" applyFont="1" applyFill="1" applyBorder="1" applyAlignment="1">
      <alignment horizontal="right" vertical="center" wrapText="1" indent="1"/>
    </xf>
    <xf numFmtId="0" fontId="7" fillId="0" borderId="13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42" fontId="3" fillId="0" borderId="0" xfId="0" applyNumberFormat="1" applyFont="1" applyFill="1" applyBorder="1" applyAlignment="1">
      <alignment horizontal="center" textRotation="90" wrapText="1"/>
    </xf>
    <xf numFmtId="165" fontId="5" fillId="0" borderId="0" xfId="0" applyNumberFormat="1" applyFont="1" applyFill="1" applyBorder="1" applyAlignment="1">
      <alignment horizontal="right" vertical="center" wrapText="1" indent="1"/>
    </xf>
    <xf numFmtId="164" fontId="5" fillId="0" borderId="0" xfId="0" applyNumberFormat="1" applyFont="1" applyFill="1" applyBorder="1" applyAlignment="1">
      <alignment horizontal="right" vertical="center" wrapText="1" indent="1"/>
    </xf>
    <xf numFmtId="0" fontId="8" fillId="0" borderId="17" xfId="0" applyFont="1" applyFill="1" applyBorder="1" applyAlignment="1">
      <alignment horizontal="center" vertical="center" wrapText="1"/>
    </xf>
    <xf numFmtId="166" fontId="0" fillId="0" borderId="3" xfId="3" applyNumberFormat="1" applyFont="1" applyFill="1" applyBorder="1" applyAlignment="1">
      <alignment horizontal="right" vertical="center" wrapText="1" indent="1"/>
    </xf>
    <xf numFmtId="166" fontId="0" fillId="0" borderId="0" xfId="3" applyNumberFormat="1" applyFont="1" applyFill="1" applyBorder="1" applyAlignment="1">
      <alignment horizontal="right" vertical="center" wrapText="1" indent="1"/>
    </xf>
    <xf numFmtId="0" fontId="13" fillId="0" borderId="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/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3" fillId="0" borderId="16" xfId="0" applyNumberFormat="1" applyFont="1" applyBorder="1" applyAlignment="1"/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0" borderId="17" xfId="0" applyNumberFormat="1" applyFont="1" applyBorder="1" applyAlignment="1"/>
    <xf numFmtId="164" fontId="8" fillId="8" borderId="8" xfId="0" applyNumberFormat="1" applyFont="1" applyFill="1" applyBorder="1" applyAlignment="1"/>
    <xf numFmtId="0" fontId="11" fillId="0" borderId="0" xfId="1" applyFont="1" applyAlignment="1">
      <alignment horizontal="center" vertical="center"/>
    </xf>
    <xf numFmtId="42" fontId="3" fillId="5" borderId="5" xfId="0" applyNumberFormat="1" applyFont="1" applyFill="1" applyBorder="1" applyAlignment="1">
      <alignment horizontal="center" textRotation="90" wrapText="1"/>
    </xf>
    <xf numFmtId="42" fontId="3" fillId="5" borderId="6" xfId="0" applyNumberFormat="1" applyFont="1" applyFill="1" applyBorder="1" applyAlignment="1">
      <alignment horizontal="center" textRotation="90" wrapText="1"/>
    </xf>
    <xf numFmtId="42" fontId="3" fillId="5" borderId="7" xfId="0" applyNumberFormat="1" applyFont="1" applyFill="1" applyBorder="1" applyAlignment="1">
      <alignment horizontal="center" textRotation="90" wrapText="1"/>
    </xf>
    <xf numFmtId="42" fontId="3" fillId="13" borderId="5" xfId="0" applyNumberFormat="1" applyFont="1" applyFill="1" applyBorder="1" applyAlignment="1">
      <alignment horizontal="center" textRotation="90" wrapText="1"/>
    </xf>
    <xf numFmtId="42" fontId="3" fillId="13" borderId="6" xfId="0" applyNumberFormat="1" applyFont="1" applyFill="1" applyBorder="1" applyAlignment="1">
      <alignment horizontal="center" textRotation="90" wrapText="1"/>
    </xf>
    <xf numFmtId="42" fontId="3" fillId="13" borderId="7" xfId="0" applyNumberFormat="1" applyFont="1" applyFill="1" applyBorder="1" applyAlignment="1">
      <alignment horizontal="center" textRotation="90" wrapText="1"/>
    </xf>
    <xf numFmtId="42" fontId="12" fillId="7" borderId="9" xfId="0" applyNumberFormat="1" applyFont="1" applyFill="1" applyBorder="1" applyAlignment="1">
      <alignment horizontal="center" textRotation="90"/>
    </xf>
    <xf numFmtId="42" fontId="12" fillId="7" borderId="10" xfId="0" applyNumberFormat="1" applyFont="1" applyFill="1" applyBorder="1" applyAlignment="1">
      <alignment horizontal="center" textRotation="90"/>
    </xf>
    <xf numFmtId="42" fontId="12" fillId="7" borderId="12" xfId="0" applyNumberFormat="1" applyFont="1" applyFill="1" applyBorder="1" applyAlignment="1">
      <alignment horizontal="center" textRotation="90"/>
    </xf>
    <xf numFmtId="42" fontId="3" fillId="7" borderId="5" xfId="0" applyNumberFormat="1" applyFont="1" applyFill="1" applyBorder="1" applyAlignment="1">
      <alignment horizontal="center" textRotation="90" wrapText="1"/>
    </xf>
    <xf numFmtId="42" fontId="3" fillId="7" borderId="6" xfId="0" applyNumberFormat="1" applyFont="1" applyFill="1" applyBorder="1" applyAlignment="1">
      <alignment horizontal="center" textRotation="90" wrapText="1"/>
    </xf>
    <xf numFmtId="42" fontId="3" fillId="7" borderId="7" xfId="0" applyNumberFormat="1" applyFont="1" applyFill="1" applyBorder="1" applyAlignment="1">
      <alignment horizontal="center" textRotation="90" wrapText="1"/>
    </xf>
    <xf numFmtId="42" fontId="3" fillId="12" borderId="5" xfId="0" applyNumberFormat="1" applyFont="1" applyFill="1" applyBorder="1" applyAlignment="1">
      <alignment horizontal="center" textRotation="90" wrapText="1"/>
    </xf>
    <xf numFmtId="42" fontId="3" fillId="12" borderId="6" xfId="0" applyNumberFormat="1" applyFont="1" applyFill="1" applyBorder="1" applyAlignment="1">
      <alignment horizontal="center" textRotation="90" wrapText="1"/>
    </xf>
    <xf numFmtId="42" fontId="3" fillId="12" borderId="7" xfId="0" applyNumberFormat="1" applyFont="1" applyFill="1" applyBorder="1" applyAlignment="1">
      <alignment horizontal="center" textRotation="90" wrapText="1"/>
    </xf>
    <xf numFmtId="42" fontId="3" fillId="6" borderId="5" xfId="0" applyNumberFormat="1" applyFont="1" applyFill="1" applyBorder="1" applyAlignment="1">
      <alignment horizontal="center" textRotation="90" wrapText="1"/>
    </xf>
    <xf numFmtId="42" fontId="3" fillId="6" borderId="6" xfId="0" applyNumberFormat="1" applyFont="1" applyFill="1" applyBorder="1" applyAlignment="1">
      <alignment horizontal="center" textRotation="90" wrapText="1"/>
    </xf>
    <xf numFmtId="42" fontId="3" fillId="6" borderId="7" xfId="0" applyNumberFormat="1" applyFont="1" applyFill="1" applyBorder="1" applyAlignment="1">
      <alignment horizontal="center" textRotation="90" wrapText="1"/>
    </xf>
    <xf numFmtId="42" fontId="3" fillId="3" borderId="5" xfId="0" applyNumberFormat="1" applyFont="1" applyFill="1" applyBorder="1" applyAlignment="1">
      <alignment horizontal="center" textRotation="90" wrapText="1"/>
    </xf>
    <xf numFmtId="42" fontId="3" fillId="3" borderId="6" xfId="0" applyNumberFormat="1" applyFont="1" applyFill="1" applyBorder="1" applyAlignment="1">
      <alignment horizontal="center" textRotation="90" wrapText="1"/>
    </xf>
    <xf numFmtId="42" fontId="3" fillId="3" borderId="7" xfId="0" applyNumberFormat="1" applyFont="1" applyFill="1" applyBorder="1" applyAlignment="1">
      <alignment horizontal="center" textRotation="90" wrapText="1"/>
    </xf>
    <xf numFmtId="42" fontId="3" fillId="4" borderId="5" xfId="0" applyNumberFormat="1" applyFont="1" applyFill="1" applyBorder="1" applyAlignment="1">
      <alignment horizontal="center" textRotation="90" wrapText="1"/>
    </xf>
    <xf numFmtId="42" fontId="3" fillId="4" borderId="6" xfId="0" applyNumberFormat="1" applyFont="1" applyFill="1" applyBorder="1" applyAlignment="1">
      <alignment horizontal="center" textRotation="90" wrapText="1"/>
    </xf>
    <xf numFmtId="42" fontId="3" fillId="4" borderId="7" xfId="0" applyNumberFormat="1" applyFont="1" applyFill="1" applyBorder="1" applyAlignment="1">
      <alignment horizontal="center" textRotation="90" wrapText="1"/>
    </xf>
  </cellXfs>
  <cellStyles count="6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eutral" xfId="5" builtinId="28"/>
    <cellStyle name="Normal" xfId="0" builtinId="0" customBuiltin="1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J65"/>
  <sheetViews>
    <sheetView showGridLines="0" tabSelected="1" topLeftCell="A38" workbookViewId="0">
      <selection activeCell="I59" sqref="I59"/>
    </sheetView>
  </sheetViews>
  <sheetFormatPr defaultRowHeight="16.5" customHeight="1" x14ac:dyDescent="0.2"/>
  <cols>
    <col min="1" max="1" width="2.5" customWidth="1"/>
    <col min="2" max="2" width="8.125" customWidth="1"/>
    <col min="3" max="3" width="26.625" customWidth="1"/>
    <col min="4" max="4" width="25.625" customWidth="1"/>
    <col min="5" max="5" width="16" customWidth="1"/>
    <col min="6" max="10" width="17.375" customWidth="1"/>
    <col min="11" max="11" width="2.75" customWidth="1"/>
  </cols>
  <sheetData>
    <row r="1" spans="2:10" ht="6.75" customHeight="1" x14ac:dyDescent="0.2">
      <c r="B1" s="4"/>
      <c r="C1" s="4"/>
      <c r="D1" s="4"/>
      <c r="E1" s="4"/>
      <c r="F1" s="4"/>
      <c r="G1" s="4"/>
      <c r="H1" s="5"/>
      <c r="I1" s="5"/>
      <c r="J1" s="5"/>
    </row>
    <row r="2" spans="2:10" ht="42" customHeight="1" x14ac:dyDescent="0.2">
      <c r="B2" s="50" t="s">
        <v>55</v>
      </c>
      <c r="C2" s="50"/>
      <c r="D2" s="50"/>
      <c r="E2" s="50"/>
      <c r="F2" s="50"/>
      <c r="G2" s="50"/>
      <c r="H2" s="50"/>
      <c r="I2" s="50"/>
      <c r="J2" s="50"/>
    </row>
    <row r="3" spans="2:10" ht="35.4" x14ac:dyDescent="0.2">
      <c r="B3" s="23" t="s">
        <v>11</v>
      </c>
      <c r="E3" s="23" t="s">
        <v>56</v>
      </c>
      <c r="F3" s="1"/>
      <c r="G3" s="1"/>
      <c r="H3" s="3"/>
    </row>
    <row r="4" spans="2:10" ht="35.4" x14ac:dyDescent="0.2">
      <c r="B4" s="23" t="s">
        <v>12</v>
      </c>
      <c r="E4" s="23" t="s">
        <v>57</v>
      </c>
      <c r="F4" s="1"/>
      <c r="G4" s="1"/>
      <c r="H4" s="3"/>
    </row>
    <row r="5" spans="2:10" ht="35.4" x14ac:dyDescent="0.2">
      <c r="B5" s="23" t="s">
        <v>13</v>
      </c>
      <c r="F5" s="1"/>
      <c r="G5" s="1"/>
      <c r="H5" s="3"/>
    </row>
    <row r="6" spans="2:10" ht="36.6" customHeight="1" thickBot="1" x14ac:dyDescent="0.25">
      <c r="B6" s="7"/>
      <c r="C6" s="22" t="s">
        <v>10</v>
      </c>
      <c r="D6" s="22" t="s">
        <v>16</v>
      </c>
      <c r="E6" s="22" t="s">
        <v>4</v>
      </c>
      <c r="F6" s="21" t="s">
        <v>5</v>
      </c>
      <c r="G6" s="21" t="s">
        <v>6</v>
      </c>
      <c r="H6" s="21" t="s">
        <v>7</v>
      </c>
      <c r="I6" s="22" t="s">
        <v>18</v>
      </c>
    </row>
    <row r="7" spans="2:10" ht="16.5" customHeight="1" x14ac:dyDescent="0.2">
      <c r="B7" s="69" t="s">
        <v>58</v>
      </c>
      <c r="C7" s="9" t="s">
        <v>54</v>
      </c>
      <c r="D7" s="24">
        <v>99999999</v>
      </c>
      <c r="E7" s="10">
        <v>10</v>
      </c>
      <c r="F7" s="11">
        <v>100</v>
      </c>
      <c r="G7" s="11">
        <f>+E7*F7</f>
        <v>1000</v>
      </c>
      <c r="H7" s="11">
        <f>+G7*0.2</f>
        <v>200</v>
      </c>
      <c r="I7" s="12">
        <f>+G7+H7</f>
        <v>1200</v>
      </c>
    </row>
    <row r="8" spans="2:10" ht="16.5" customHeight="1" x14ac:dyDescent="0.2">
      <c r="B8" s="70"/>
      <c r="C8" s="13"/>
      <c r="D8" s="25"/>
      <c r="E8" s="14">
        <v>0</v>
      </c>
      <c r="F8" s="15">
        <v>0</v>
      </c>
      <c r="G8" s="15">
        <f t="shared" ref="G8:G11" si="0">+E8*F8</f>
        <v>0</v>
      </c>
      <c r="H8" s="15">
        <f t="shared" ref="H8:H11" si="1">+G8*0.2</f>
        <v>0</v>
      </c>
      <c r="I8" s="16">
        <f>+G8+H8</f>
        <v>0</v>
      </c>
    </row>
    <row r="9" spans="2:10" ht="16.5" customHeight="1" x14ac:dyDescent="0.2">
      <c r="B9" s="70"/>
      <c r="C9" s="13"/>
      <c r="D9" s="25"/>
      <c r="E9" s="14">
        <v>0</v>
      </c>
      <c r="F9" s="15">
        <v>0</v>
      </c>
      <c r="G9" s="15">
        <f t="shared" si="0"/>
        <v>0</v>
      </c>
      <c r="H9" s="15">
        <f t="shared" si="1"/>
        <v>0</v>
      </c>
      <c r="I9" s="16">
        <f t="shared" ref="I9:I11" si="2">+G9+H9</f>
        <v>0</v>
      </c>
    </row>
    <row r="10" spans="2:10" ht="16.5" customHeight="1" x14ac:dyDescent="0.2">
      <c r="B10" s="70"/>
      <c r="C10" s="13"/>
      <c r="D10" s="25"/>
      <c r="E10" s="14">
        <v>0</v>
      </c>
      <c r="F10" s="15">
        <v>0</v>
      </c>
      <c r="G10" s="15">
        <f t="shared" si="0"/>
        <v>0</v>
      </c>
      <c r="H10" s="15">
        <f t="shared" si="1"/>
        <v>0</v>
      </c>
      <c r="I10" s="16">
        <f t="shared" si="2"/>
        <v>0</v>
      </c>
    </row>
    <row r="11" spans="2:10" ht="16.5" customHeight="1" x14ac:dyDescent="0.2">
      <c r="B11" s="70"/>
      <c r="C11" s="13"/>
      <c r="D11" s="25"/>
      <c r="E11" s="14">
        <v>0</v>
      </c>
      <c r="F11" s="15">
        <v>0</v>
      </c>
      <c r="G11" s="15">
        <f t="shared" si="0"/>
        <v>0</v>
      </c>
      <c r="H11" s="15">
        <f t="shared" si="1"/>
        <v>0</v>
      </c>
      <c r="I11" s="16">
        <f t="shared" si="2"/>
        <v>0</v>
      </c>
    </row>
    <row r="12" spans="2:10" ht="16.5" customHeight="1" thickBot="1" x14ac:dyDescent="0.25">
      <c r="B12" s="71"/>
      <c r="C12" s="17" t="s">
        <v>0</v>
      </c>
      <c r="D12" s="17"/>
      <c r="E12" s="6">
        <f>SUM(E7:E11)</f>
        <v>10</v>
      </c>
      <c r="F12" s="20"/>
      <c r="G12" s="20">
        <f t="shared" ref="G12:I12" si="3">SUM(G7:G11)</f>
        <v>1000</v>
      </c>
      <c r="H12" s="20">
        <f t="shared" si="3"/>
        <v>200</v>
      </c>
      <c r="I12" s="20">
        <f t="shared" si="3"/>
        <v>1200</v>
      </c>
    </row>
    <row r="13" spans="2:10" ht="16.5" customHeight="1" x14ac:dyDescent="0.2">
      <c r="B13" s="33"/>
      <c r="C13" s="32"/>
      <c r="D13" s="32"/>
      <c r="E13" s="34"/>
      <c r="F13" s="35"/>
      <c r="G13" s="35"/>
      <c r="H13" s="35"/>
      <c r="I13" s="35"/>
      <c r="J13" s="35"/>
    </row>
    <row r="14" spans="2:10" ht="36.6" customHeight="1" thickBot="1" x14ac:dyDescent="0.25">
      <c r="B14" s="7"/>
      <c r="C14" s="22" t="s">
        <v>10</v>
      </c>
      <c r="D14" s="22" t="s">
        <v>16</v>
      </c>
      <c r="E14" s="22" t="s">
        <v>4</v>
      </c>
      <c r="F14" s="21" t="s">
        <v>5</v>
      </c>
      <c r="G14" s="21" t="s">
        <v>6</v>
      </c>
      <c r="H14" s="21" t="s">
        <v>8</v>
      </c>
      <c r="I14" s="22" t="s">
        <v>18</v>
      </c>
    </row>
    <row r="15" spans="2:10" ht="16.5" customHeight="1" x14ac:dyDescent="0.2">
      <c r="B15" s="51" t="s">
        <v>59</v>
      </c>
      <c r="C15" s="9" t="s">
        <v>60</v>
      </c>
      <c r="D15" s="24">
        <v>8888888</v>
      </c>
      <c r="E15" s="10">
        <v>5</v>
      </c>
      <c r="F15" s="11">
        <v>100</v>
      </c>
      <c r="G15" s="11">
        <f>+E15*F15</f>
        <v>500</v>
      </c>
      <c r="H15" s="11">
        <f>+G15*0.06</f>
        <v>30</v>
      </c>
      <c r="I15" s="12">
        <f>SUM(G15:H15)</f>
        <v>530</v>
      </c>
    </row>
    <row r="16" spans="2:10" ht="16.5" customHeight="1" x14ac:dyDescent="0.2">
      <c r="B16" s="52"/>
      <c r="C16" s="13"/>
      <c r="D16" s="25"/>
      <c r="E16" s="14">
        <v>0</v>
      </c>
      <c r="F16" s="15">
        <v>0</v>
      </c>
      <c r="G16" s="15">
        <f t="shared" ref="G16:G19" si="4">+E16*F16</f>
        <v>0</v>
      </c>
      <c r="H16" s="15">
        <f>+G16*0.06</f>
        <v>0</v>
      </c>
      <c r="I16" s="16">
        <f>SUM(G16:H16)</f>
        <v>0</v>
      </c>
    </row>
    <row r="17" spans="2:10" ht="16.5" customHeight="1" x14ac:dyDescent="0.2">
      <c r="B17" s="52"/>
      <c r="C17" s="13"/>
      <c r="D17" s="25"/>
      <c r="E17" s="14">
        <v>0</v>
      </c>
      <c r="F17" s="15">
        <v>0</v>
      </c>
      <c r="G17" s="15">
        <f t="shared" si="4"/>
        <v>0</v>
      </c>
      <c r="H17" s="15">
        <f>+G17*0.06</f>
        <v>0</v>
      </c>
      <c r="I17" s="16">
        <f>SUM(G17:H17)</f>
        <v>0</v>
      </c>
    </row>
    <row r="18" spans="2:10" ht="16.5" customHeight="1" x14ac:dyDescent="0.2">
      <c r="B18" s="52"/>
      <c r="C18" s="13"/>
      <c r="D18" s="25"/>
      <c r="E18" s="14">
        <v>0</v>
      </c>
      <c r="F18" s="15">
        <v>0</v>
      </c>
      <c r="G18" s="15">
        <f t="shared" si="4"/>
        <v>0</v>
      </c>
      <c r="H18" s="15">
        <f>+G18*0.06</f>
        <v>0</v>
      </c>
      <c r="I18" s="16">
        <f>SUM(G18:H18)</f>
        <v>0</v>
      </c>
    </row>
    <row r="19" spans="2:10" ht="16.5" customHeight="1" x14ac:dyDescent="0.2">
      <c r="B19" s="52"/>
      <c r="C19" s="13"/>
      <c r="D19" s="25"/>
      <c r="E19" s="14">
        <v>0</v>
      </c>
      <c r="F19" s="15">
        <v>0</v>
      </c>
      <c r="G19" s="15">
        <f t="shared" si="4"/>
        <v>0</v>
      </c>
      <c r="H19" s="15">
        <f>+G19*0.06</f>
        <v>0</v>
      </c>
      <c r="I19" s="16">
        <f>SUM(G19:H19)</f>
        <v>0</v>
      </c>
    </row>
    <row r="20" spans="2:10" ht="16.5" customHeight="1" thickBot="1" x14ac:dyDescent="0.25">
      <c r="B20" s="53"/>
      <c r="C20" s="17" t="s">
        <v>0</v>
      </c>
      <c r="D20" s="17"/>
      <c r="E20" s="6">
        <f>SUM(E15:E19)</f>
        <v>5</v>
      </c>
      <c r="F20" s="20"/>
      <c r="G20" s="20">
        <f>SUM(G15:G19)</f>
        <v>500</v>
      </c>
      <c r="H20" s="20">
        <f>SUM(H15:H19)</f>
        <v>30</v>
      </c>
      <c r="I20" s="20">
        <f>SUM(E20:H20)</f>
        <v>535</v>
      </c>
    </row>
    <row r="21" spans="2:10" s="8" customFormat="1" ht="16.5" customHeight="1" x14ac:dyDescent="0.2">
      <c r="B21" s="33"/>
      <c r="C21" s="32"/>
      <c r="D21" s="32"/>
      <c r="E21" s="34"/>
      <c r="F21" s="35"/>
      <c r="G21" s="35"/>
      <c r="H21" s="35"/>
      <c r="I21" s="35"/>
    </row>
    <row r="22" spans="2:10" s="8" customFormat="1" ht="32.4" customHeight="1" thickBot="1" x14ac:dyDescent="0.25">
      <c r="B22"/>
      <c r="C22" s="22" t="s">
        <v>50</v>
      </c>
      <c r="D22" s="22" t="s">
        <v>51</v>
      </c>
      <c r="E22" s="22" t="s">
        <v>4</v>
      </c>
      <c r="F22" s="21" t="s">
        <v>52</v>
      </c>
      <c r="G22" s="21" t="s">
        <v>6</v>
      </c>
      <c r="H22" s="21" t="s">
        <v>8</v>
      </c>
      <c r="I22" s="22" t="s">
        <v>18</v>
      </c>
    </row>
    <row r="23" spans="2:10" s="8" customFormat="1" ht="16.5" customHeight="1" x14ac:dyDescent="0.2">
      <c r="B23" s="54" t="s">
        <v>49</v>
      </c>
      <c r="C23" s="18" t="s">
        <v>53</v>
      </c>
      <c r="D23" s="24">
        <v>777777777</v>
      </c>
      <c r="E23" s="10">
        <v>10</v>
      </c>
      <c r="F23" s="11">
        <v>15</v>
      </c>
      <c r="G23" s="11">
        <f>+E23*F23</f>
        <v>150</v>
      </c>
      <c r="H23" s="11">
        <f>+G23*0.06</f>
        <v>9</v>
      </c>
      <c r="I23" s="12">
        <f>+G23+H23</f>
        <v>159</v>
      </c>
    </row>
    <row r="24" spans="2:10" s="8" customFormat="1" ht="16.5" customHeight="1" x14ac:dyDescent="0.2">
      <c r="B24" s="55"/>
      <c r="C24" s="19"/>
      <c r="D24" s="19"/>
      <c r="E24" s="14">
        <v>0</v>
      </c>
      <c r="F24" s="15">
        <v>0</v>
      </c>
      <c r="G24" s="15">
        <f>+E24*F24</f>
        <v>0</v>
      </c>
      <c r="H24" s="15">
        <f>+G24*0.06</f>
        <v>0</v>
      </c>
      <c r="I24" s="16">
        <f>+G24+H24</f>
        <v>0</v>
      </c>
    </row>
    <row r="25" spans="2:10" s="8" customFormat="1" ht="16.5" customHeight="1" x14ac:dyDescent="0.2">
      <c r="B25" s="55"/>
      <c r="C25" s="19"/>
      <c r="D25" s="19"/>
      <c r="E25" s="14">
        <v>0</v>
      </c>
      <c r="F25" s="15">
        <v>0</v>
      </c>
      <c r="G25" s="15">
        <f>+E25*F25</f>
        <v>0</v>
      </c>
      <c r="H25" s="15">
        <f>+G25*0.06</f>
        <v>0</v>
      </c>
      <c r="I25" s="16">
        <f>SUM(E25:H25)</f>
        <v>0</v>
      </c>
    </row>
    <row r="26" spans="2:10" s="8" customFormat="1" ht="16.5" customHeight="1" thickBot="1" x14ac:dyDescent="0.25">
      <c r="B26" s="56"/>
      <c r="C26" s="17" t="s">
        <v>0</v>
      </c>
      <c r="D26" s="17"/>
      <c r="E26" s="6">
        <f>SUM(E23:E25)</f>
        <v>10</v>
      </c>
      <c r="F26" s="20"/>
      <c r="G26" s="20">
        <f>SUM(G23:G25)</f>
        <v>150</v>
      </c>
      <c r="H26" s="20">
        <f>SUM(H23:H25)</f>
        <v>9</v>
      </c>
      <c r="I26" s="20">
        <f>SUM(E26:H26)</f>
        <v>169</v>
      </c>
    </row>
    <row r="27" spans="2:10" ht="33" customHeight="1" thickBot="1" x14ac:dyDescent="0.25">
      <c r="C27" s="22" t="s">
        <v>17</v>
      </c>
      <c r="D27" s="22" t="s">
        <v>2</v>
      </c>
      <c r="E27" s="22" t="s">
        <v>29</v>
      </c>
      <c r="F27" s="21" t="s">
        <v>31</v>
      </c>
      <c r="G27" s="21" t="s">
        <v>32</v>
      </c>
      <c r="H27" s="21" t="s">
        <v>30</v>
      </c>
      <c r="I27" s="21" t="s">
        <v>27</v>
      </c>
      <c r="J27" s="22" t="s">
        <v>18</v>
      </c>
    </row>
    <row r="28" spans="2:10" ht="16.5" customHeight="1" x14ac:dyDescent="0.2">
      <c r="B28" s="72" t="s">
        <v>9</v>
      </c>
      <c r="C28" s="9" t="s">
        <v>28</v>
      </c>
      <c r="D28" s="9"/>
      <c r="E28" s="10">
        <v>10</v>
      </c>
      <c r="F28" s="11">
        <v>50</v>
      </c>
      <c r="G28" s="11">
        <f>+F28*E28</f>
        <v>500</v>
      </c>
      <c r="H28" s="11">
        <f>+G28*0.0775</f>
        <v>38.75</v>
      </c>
      <c r="I28" s="11">
        <v>15</v>
      </c>
      <c r="J28" s="12">
        <f>SUM(G28:I28)</f>
        <v>553.75</v>
      </c>
    </row>
    <row r="29" spans="2:10" ht="16.5" customHeight="1" x14ac:dyDescent="0.2">
      <c r="B29" s="73"/>
      <c r="C29" s="13"/>
      <c r="D29" s="13"/>
      <c r="E29" s="14">
        <v>0</v>
      </c>
      <c r="F29" s="15">
        <v>0</v>
      </c>
      <c r="G29" s="15">
        <f>+E29*F29</f>
        <v>0</v>
      </c>
      <c r="H29" s="15">
        <f>+G29*0.0775</f>
        <v>0</v>
      </c>
      <c r="I29" s="15">
        <v>0</v>
      </c>
      <c r="J29" s="16">
        <f>SUM(G29:I29)</f>
        <v>0</v>
      </c>
    </row>
    <row r="30" spans="2:10" ht="16.5" customHeight="1" x14ac:dyDescent="0.2">
      <c r="B30" s="73"/>
      <c r="C30" s="13"/>
      <c r="D30" s="13"/>
      <c r="E30" s="14">
        <v>0</v>
      </c>
      <c r="F30" s="15">
        <v>0</v>
      </c>
      <c r="G30" s="15">
        <f t="shared" ref="G30:G32" si="5">+E30*F30</f>
        <v>0</v>
      </c>
      <c r="H30" s="15">
        <f t="shared" ref="H30:H32" si="6">+G30*0.0775</f>
        <v>0</v>
      </c>
      <c r="I30" s="15">
        <v>0</v>
      </c>
      <c r="J30" s="16">
        <f t="shared" ref="J30:J32" si="7">SUM(G30:I30)</f>
        <v>0</v>
      </c>
    </row>
    <row r="31" spans="2:10" ht="16.5" customHeight="1" x14ac:dyDescent="0.2">
      <c r="B31" s="73"/>
      <c r="C31" s="13"/>
      <c r="D31" s="13"/>
      <c r="E31" s="14">
        <v>0</v>
      </c>
      <c r="F31" s="15">
        <v>1</v>
      </c>
      <c r="G31" s="15">
        <v>0</v>
      </c>
      <c r="H31" s="15">
        <f t="shared" si="6"/>
        <v>0</v>
      </c>
      <c r="I31" s="15">
        <v>0</v>
      </c>
      <c r="J31" s="16">
        <f t="shared" si="7"/>
        <v>0</v>
      </c>
    </row>
    <row r="32" spans="2:10" ht="16.5" customHeight="1" x14ac:dyDescent="0.2">
      <c r="B32" s="73"/>
      <c r="C32" s="13"/>
      <c r="D32" s="13"/>
      <c r="E32" s="14">
        <v>0</v>
      </c>
      <c r="F32" s="15">
        <v>0</v>
      </c>
      <c r="G32" s="15">
        <f t="shared" si="5"/>
        <v>0</v>
      </c>
      <c r="H32" s="15">
        <f t="shared" si="6"/>
        <v>0</v>
      </c>
      <c r="I32" s="15">
        <v>0</v>
      </c>
      <c r="J32" s="16">
        <f t="shared" si="7"/>
        <v>0</v>
      </c>
    </row>
    <row r="33" spans="2:10" ht="16.5" customHeight="1" thickBot="1" x14ac:dyDescent="0.25">
      <c r="B33" s="74"/>
      <c r="C33" s="17" t="s">
        <v>0</v>
      </c>
      <c r="D33" s="17"/>
      <c r="E33" s="6"/>
      <c r="F33" s="20"/>
      <c r="G33" s="20">
        <f>SUM(G28:G32)</f>
        <v>500</v>
      </c>
      <c r="H33" s="20">
        <f>SUM(H28:H32)</f>
        <v>38.75</v>
      </c>
      <c r="I33" s="20">
        <f>SUM(I28:I32)</f>
        <v>15</v>
      </c>
      <c r="J33" s="20">
        <f t="shared" ref="J33" si="8">SUM(E33:I33)</f>
        <v>553.75</v>
      </c>
    </row>
    <row r="34" spans="2:10" ht="33" customHeight="1" thickBot="1" x14ac:dyDescent="0.25">
      <c r="C34" s="22" t="s">
        <v>17</v>
      </c>
      <c r="D34" s="22" t="s">
        <v>2</v>
      </c>
      <c r="E34" s="22" t="s">
        <v>29</v>
      </c>
      <c r="F34" s="21" t="s">
        <v>31</v>
      </c>
      <c r="G34" s="21" t="s">
        <v>32</v>
      </c>
      <c r="H34" s="21" t="s">
        <v>30</v>
      </c>
      <c r="I34" s="21" t="s">
        <v>27</v>
      </c>
      <c r="J34" s="22" t="s">
        <v>18</v>
      </c>
    </row>
    <row r="35" spans="2:10" ht="16.5" customHeight="1" x14ac:dyDescent="0.2">
      <c r="B35" s="63" t="s">
        <v>33</v>
      </c>
      <c r="C35" s="9" t="s">
        <v>61</v>
      </c>
      <c r="D35" s="9" t="s">
        <v>62</v>
      </c>
      <c r="E35" s="10">
        <v>13</v>
      </c>
      <c r="F35" s="11">
        <v>300</v>
      </c>
      <c r="G35" s="11">
        <f>+F35*E35</f>
        <v>3900</v>
      </c>
      <c r="H35" s="11">
        <f>+G35*0.0775</f>
        <v>302.25</v>
      </c>
      <c r="I35" s="11">
        <v>15</v>
      </c>
      <c r="J35" s="12">
        <f>SUM(G35:I35)</f>
        <v>4217.25</v>
      </c>
    </row>
    <row r="36" spans="2:10" ht="16.5" customHeight="1" x14ac:dyDescent="0.2">
      <c r="B36" s="64"/>
      <c r="C36" s="13"/>
      <c r="D36" s="13"/>
      <c r="E36" s="14">
        <v>0</v>
      </c>
      <c r="F36" s="15">
        <v>0</v>
      </c>
      <c r="G36" s="15">
        <f>+E36*F36</f>
        <v>0</v>
      </c>
      <c r="H36" s="15">
        <f>+G36*0.0775</f>
        <v>0</v>
      </c>
      <c r="I36" s="15">
        <v>0</v>
      </c>
      <c r="J36" s="16">
        <f>SUM(G36:I36)</f>
        <v>0</v>
      </c>
    </row>
    <row r="37" spans="2:10" ht="16.5" customHeight="1" x14ac:dyDescent="0.2">
      <c r="B37" s="64"/>
      <c r="C37" s="13"/>
      <c r="D37" s="13"/>
      <c r="E37" s="14">
        <v>0</v>
      </c>
      <c r="F37" s="15">
        <v>0</v>
      </c>
      <c r="G37" s="15">
        <f t="shared" ref="G37:G39" si="9">+E37*F37</f>
        <v>0</v>
      </c>
      <c r="H37" s="15">
        <f t="shared" ref="H37" si="10">+G37*0.0775</f>
        <v>0</v>
      </c>
      <c r="I37" s="15">
        <v>0</v>
      </c>
      <c r="J37" s="16">
        <f t="shared" ref="J37:J39" si="11">SUM(G37:I37)</f>
        <v>0</v>
      </c>
    </row>
    <row r="38" spans="2:10" ht="16.5" customHeight="1" x14ac:dyDescent="0.2">
      <c r="B38" s="64"/>
      <c r="C38" s="13"/>
      <c r="D38" s="13"/>
      <c r="E38" s="14">
        <v>0</v>
      </c>
      <c r="F38" s="15">
        <v>0</v>
      </c>
      <c r="G38" s="15">
        <f t="shared" si="9"/>
        <v>0</v>
      </c>
      <c r="H38" s="15">
        <f t="shared" ref="H38" si="12">+G38*0.0775</f>
        <v>0</v>
      </c>
      <c r="I38" s="15">
        <v>0</v>
      </c>
      <c r="J38" s="16">
        <f t="shared" si="11"/>
        <v>0</v>
      </c>
    </row>
    <row r="39" spans="2:10" ht="16.5" customHeight="1" x14ac:dyDescent="0.2">
      <c r="B39" s="64"/>
      <c r="C39" s="13"/>
      <c r="D39" s="13"/>
      <c r="E39" s="14">
        <v>0</v>
      </c>
      <c r="F39" s="15">
        <v>0</v>
      </c>
      <c r="G39" s="15">
        <f t="shared" si="9"/>
        <v>0</v>
      </c>
      <c r="H39" s="15">
        <f t="shared" ref="H39:H40" si="13">+G39*0.0775</f>
        <v>0</v>
      </c>
      <c r="I39" s="15">
        <v>0</v>
      </c>
      <c r="J39" s="16">
        <f t="shared" si="11"/>
        <v>0</v>
      </c>
    </row>
    <row r="40" spans="2:10" ht="16.5" customHeight="1" x14ac:dyDescent="0.2">
      <c r="B40" s="64"/>
      <c r="C40" s="13"/>
      <c r="D40" s="13"/>
      <c r="E40" s="14">
        <v>0</v>
      </c>
      <c r="F40" s="15">
        <v>0</v>
      </c>
      <c r="G40" s="15">
        <f t="shared" ref="G40" si="14">+E40*F40</f>
        <v>0</v>
      </c>
      <c r="H40" s="15">
        <f t="shared" si="13"/>
        <v>0</v>
      </c>
      <c r="I40" s="15">
        <v>0</v>
      </c>
      <c r="J40" s="16">
        <f t="shared" ref="J40" si="15">SUM(G40:I40)</f>
        <v>0</v>
      </c>
    </row>
    <row r="41" spans="2:10" ht="16.5" customHeight="1" thickBot="1" x14ac:dyDescent="0.25">
      <c r="B41" s="65"/>
      <c r="C41" s="17" t="s">
        <v>0</v>
      </c>
      <c r="D41" s="17"/>
      <c r="E41" s="6"/>
      <c r="F41" s="20"/>
      <c r="G41" s="20">
        <f>SUM(G35:G40)</f>
        <v>3900</v>
      </c>
      <c r="H41" s="20">
        <f>SUM(H35:H40)</f>
        <v>302.25</v>
      </c>
      <c r="I41" s="20">
        <f>SUM(I35:I40)</f>
        <v>15</v>
      </c>
      <c r="J41" s="20">
        <f t="shared" ref="J41" si="16">SUM(E41:I41)</f>
        <v>4217.25</v>
      </c>
    </row>
    <row r="42" spans="2:10" ht="33" customHeight="1" thickBot="1" x14ac:dyDescent="0.25">
      <c r="C42" s="22" t="s">
        <v>17</v>
      </c>
      <c r="D42" s="22" t="s">
        <v>2</v>
      </c>
      <c r="E42" s="22" t="s">
        <v>29</v>
      </c>
      <c r="F42" s="21" t="s">
        <v>31</v>
      </c>
      <c r="G42" s="21" t="s">
        <v>32</v>
      </c>
      <c r="H42" s="21" t="s">
        <v>30</v>
      </c>
      <c r="I42" s="21" t="s">
        <v>27</v>
      </c>
      <c r="J42" s="22" t="s">
        <v>18</v>
      </c>
    </row>
    <row r="43" spans="2:10" ht="16.5" customHeight="1" x14ac:dyDescent="0.2">
      <c r="B43" s="66" t="s">
        <v>14</v>
      </c>
      <c r="C43" s="9" t="s">
        <v>64</v>
      </c>
      <c r="D43" s="9" t="s">
        <v>63</v>
      </c>
      <c r="E43" s="10">
        <v>5</v>
      </c>
      <c r="F43" s="11">
        <v>2500</v>
      </c>
      <c r="G43" s="11">
        <f>+F43*E43</f>
        <v>12500</v>
      </c>
      <c r="H43" s="11">
        <f>+G43*0.0775</f>
        <v>968.75</v>
      </c>
      <c r="I43" s="11">
        <v>15</v>
      </c>
      <c r="J43" s="12">
        <f>SUM(G43:I43)</f>
        <v>13483.75</v>
      </c>
    </row>
    <row r="44" spans="2:10" ht="16.5" customHeight="1" x14ac:dyDescent="0.2">
      <c r="B44" s="67"/>
      <c r="C44" s="13"/>
      <c r="D44" s="13"/>
      <c r="E44" s="14">
        <v>0</v>
      </c>
      <c r="F44" s="15">
        <v>0</v>
      </c>
      <c r="G44" s="15">
        <f>+E44*F44</f>
        <v>0</v>
      </c>
      <c r="H44" s="15">
        <f>+G44*0.0775</f>
        <v>0</v>
      </c>
      <c r="I44" s="15">
        <v>0</v>
      </c>
      <c r="J44" s="16">
        <f>SUM(G44:I44)</f>
        <v>0</v>
      </c>
    </row>
    <row r="45" spans="2:10" ht="16.5" customHeight="1" x14ac:dyDescent="0.2">
      <c r="B45" s="67"/>
      <c r="C45" s="13"/>
      <c r="D45" s="13"/>
      <c r="E45" s="14">
        <v>0</v>
      </c>
      <c r="F45" s="15">
        <v>0</v>
      </c>
      <c r="G45" s="15">
        <f t="shared" ref="G45:G48" si="17">+E45*F45</f>
        <v>0</v>
      </c>
      <c r="H45" s="15">
        <f t="shared" ref="H45" si="18">+G45*0.0775</f>
        <v>0</v>
      </c>
      <c r="I45" s="15">
        <v>0</v>
      </c>
      <c r="J45" s="16">
        <f t="shared" ref="J45:J48" si="19">SUM(G45:I45)</f>
        <v>0</v>
      </c>
    </row>
    <row r="46" spans="2:10" ht="16.5" customHeight="1" x14ac:dyDescent="0.2">
      <c r="B46" s="67"/>
      <c r="C46" s="13"/>
      <c r="D46" s="13"/>
      <c r="E46" s="14">
        <v>0</v>
      </c>
      <c r="F46" s="15">
        <v>0</v>
      </c>
      <c r="G46" s="15">
        <f t="shared" si="17"/>
        <v>0</v>
      </c>
      <c r="H46" s="15">
        <f t="shared" ref="H46" si="20">+G46*0.0775</f>
        <v>0</v>
      </c>
      <c r="I46" s="15">
        <v>0</v>
      </c>
      <c r="J46" s="16">
        <f t="shared" si="19"/>
        <v>0</v>
      </c>
    </row>
    <row r="47" spans="2:10" ht="16.5" customHeight="1" x14ac:dyDescent="0.2">
      <c r="B47" s="67"/>
      <c r="C47" s="13"/>
      <c r="D47" s="13"/>
      <c r="E47" s="14">
        <v>0</v>
      </c>
      <c r="F47" s="15">
        <v>0</v>
      </c>
      <c r="G47" s="15">
        <f t="shared" si="17"/>
        <v>0</v>
      </c>
      <c r="H47" s="15">
        <f t="shared" ref="H47" si="21">+G47*0.0775</f>
        <v>0</v>
      </c>
      <c r="I47" s="15">
        <v>0</v>
      </c>
      <c r="J47" s="16">
        <f t="shared" si="19"/>
        <v>0</v>
      </c>
    </row>
    <row r="48" spans="2:10" ht="16.5" customHeight="1" x14ac:dyDescent="0.2">
      <c r="B48" s="67"/>
      <c r="C48" s="13"/>
      <c r="D48" s="13"/>
      <c r="E48" s="14">
        <v>0</v>
      </c>
      <c r="F48" s="15">
        <v>0</v>
      </c>
      <c r="G48" s="15">
        <f t="shared" si="17"/>
        <v>0</v>
      </c>
      <c r="H48" s="15">
        <f t="shared" ref="H48:H49" si="22">+G48*0.0775</f>
        <v>0</v>
      </c>
      <c r="I48" s="15">
        <v>0</v>
      </c>
      <c r="J48" s="16">
        <f t="shared" si="19"/>
        <v>0</v>
      </c>
    </row>
    <row r="49" spans="2:10" ht="16.5" customHeight="1" x14ac:dyDescent="0.2">
      <c r="B49" s="67"/>
      <c r="C49" s="13"/>
      <c r="D49" s="13"/>
      <c r="E49" s="14">
        <v>0</v>
      </c>
      <c r="F49" s="15">
        <v>0</v>
      </c>
      <c r="G49" s="15">
        <f t="shared" ref="G49" si="23">+E49*F49</f>
        <v>0</v>
      </c>
      <c r="H49" s="15">
        <f t="shared" si="22"/>
        <v>0</v>
      </c>
      <c r="I49" s="15">
        <v>0</v>
      </c>
      <c r="J49" s="16">
        <f t="shared" ref="J49" si="24">SUM(G49:I49)</f>
        <v>0</v>
      </c>
    </row>
    <row r="50" spans="2:10" ht="16.5" customHeight="1" thickBot="1" x14ac:dyDescent="0.25">
      <c r="B50" s="68"/>
      <c r="C50" s="17" t="s">
        <v>0</v>
      </c>
      <c r="D50" s="17"/>
      <c r="E50" s="6"/>
      <c r="F50" s="20"/>
      <c r="G50" s="20">
        <f>SUM(G43:G49)</f>
        <v>12500</v>
      </c>
      <c r="H50" s="20">
        <f>SUM(H43:H49)</f>
        <v>968.75</v>
      </c>
      <c r="I50" s="20">
        <f>SUM(I43:I49)</f>
        <v>15</v>
      </c>
      <c r="J50" s="20">
        <f t="shared" ref="J50" si="25">SUM(E50:I50)</f>
        <v>13483.75</v>
      </c>
    </row>
    <row r="51" spans="2:10" ht="33" customHeight="1" thickBot="1" x14ac:dyDescent="0.25">
      <c r="C51" s="22" t="s">
        <v>17</v>
      </c>
      <c r="D51" s="22" t="s">
        <v>2</v>
      </c>
      <c r="E51" s="22" t="s">
        <v>29</v>
      </c>
      <c r="F51" s="21" t="s">
        <v>31</v>
      </c>
      <c r="G51" s="21" t="s">
        <v>32</v>
      </c>
      <c r="H51" s="21" t="s">
        <v>30</v>
      </c>
      <c r="I51" s="21" t="s">
        <v>27</v>
      </c>
      <c r="J51" s="22" t="s">
        <v>18</v>
      </c>
    </row>
    <row r="52" spans="2:10" ht="16.5" customHeight="1" x14ac:dyDescent="0.2">
      <c r="B52" s="60" t="s">
        <v>15</v>
      </c>
      <c r="C52" s="18" t="s">
        <v>65</v>
      </c>
      <c r="D52" s="18" t="s">
        <v>66</v>
      </c>
      <c r="E52" s="10">
        <v>500</v>
      </c>
      <c r="F52" s="37">
        <v>0.15</v>
      </c>
      <c r="G52" s="11">
        <f>+E52*F52</f>
        <v>75</v>
      </c>
      <c r="H52" s="11">
        <f>+G52*0.0775</f>
        <v>5.8125</v>
      </c>
      <c r="I52" s="11">
        <v>0</v>
      </c>
      <c r="J52" s="12">
        <f>SUM(G52:I52)</f>
        <v>80.8125</v>
      </c>
    </row>
    <row r="53" spans="2:10" ht="16.5" customHeight="1" x14ac:dyDescent="0.2">
      <c r="B53" s="61"/>
      <c r="C53" s="19"/>
      <c r="D53" s="19"/>
      <c r="E53" s="14">
        <v>0</v>
      </c>
      <c r="F53" s="38">
        <v>0</v>
      </c>
      <c r="G53" s="15">
        <v>0</v>
      </c>
      <c r="H53" s="15">
        <f>+G53*0.0775</f>
        <v>0</v>
      </c>
      <c r="I53" s="15">
        <v>0</v>
      </c>
      <c r="J53" s="16">
        <f>SUM(G53:I53)</f>
        <v>0</v>
      </c>
    </row>
    <row r="54" spans="2:10" ht="16.5" customHeight="1" x14ac:dyDescent="0.2">
      <c r="B54" s="61"/>
      <c r="C54" s="19"/>
      <c r="D54" s="19"/>
      <c r="E54" s="14">
        <v>0</v>
      </c>
      <c r="F54" s="38">
        <v>0</v>
      </c>
      <c r="G54" s="15">
        <v>0</v>
      </c>
      <c r="H54" s="15">
        <f>+G54*0.0775</f>
        <v>0</v>
      </c>
      <c r="I54" s="15">
        <v>0</v>
      </c>
      <c r="J54" s="16">
        <f>SUM(G54:I54)</f>
        <v>0</v>
      </c>
    </row>
    <row r="55" spans="2:10" ht="16.5" customHeight="1" thickBot="1" x14ac:dyDescent="0.25">
      <c r="B55" s="62"/>
      <c r="C55" s="17" t="s">
        <v>0</v>
      </c>
      <c r="D55" s="17"/>
      <c r="E55" s="6"/>
      <c r="F55" s="20"/>
      <c r="G55" s="20">
        <f>SUM(G52:G54)</f>
        <v>75</v>
      </c>
      <c r="H55" s="20">
        <f>SUM(H52:H54)</f>
        <v>5.8125</v>
      </c>
      <c r="I55" s="20">
        <f>SUM(I52:I54)</f>
        <v>0</v>
      </c>
      <c r="J55" s="20">
        <f>SUM(E55:I55)</f>
        <v>80.8125</v>
      </c>
    </row>
    <row r="56" spans="2:10" s="8" customFormat="1" ht="16.5" customHeight="1" x14ac:dyDescent="0.2">
      <c r="B56" s="33"/>
      <c r="C56" s="32"/>
      <c r="D56" s="32"/>
      <c r="E56" s="34"/>
      <c r="F56" s="35"/>
      <c r="G56" s="35"/>
      <c r="H56" s="35"/>
      <c r="I56" s="35"/>
      <c r="J56" s="35"/>
    </row>
    <row r="57" spans="2:10" ht="33" customHeight="1" thickBot="1" x14ac:dyDescent="0.3">
      <c r="C57" s="2"/>
      <c r="D57" s="2"/>
      <c r="E57" s="2"/>
      <c r="F57" s="27"/>
      <c r="G57" s="27"/>
      <c r="H57" s="27"/>
      <c r="I57" s="27"/>
      <c r="J57" s="27"/>
    </row>
    <row r="58" spans="2:10" ht="13.8" x14ac:dyDescent="0.25">
      <c r="B58" s="57" t="s">
        <v>44</v>
      </c>
      <c r="C58" s="39" t="s">
        <v>47</v>
      </c>
      <c r="D58" s="40">
        <v>1000</v>
      </c>
      <c r="E58" s="41">
        <f>+G12+G20</f>
        <v>1500</v>
      </c>
      <c r="F58" s="27"/>
      <c r="G58" s="27"/>
      <c r="H58" s="27"/>
      <c r="I58" s="27"/>
      <c r="J58" s="28"/>
    </row>
    <row r="59" spans="2:10" ht="13.8" x14ac:dyDescent="0.25">
      <c r="B59" s="58"/>
      <c r="C59" s="42" t="s">
        <v>46</v>
      </c>
      <c r="D59" s="43">
        <v>2000</v>
      </c>
      <c r="E59" s="44">
        <f>+G26</f>
        <v>150</v>
      </c>
      <c r="F59" s="27"/>
      <c r="G59" s="27"/>
      <c r="H59" s="27"/>
      <c r="I59" s="27"/>
      <c r="J59" s="28"/>
    </row>
    <row r="60" spans="2:10" ht="13.8" x14ac:dyDescent="0.25">
      <c r="B60" s="58"/>
      <c r="C60" s="42" t="s">
        <v>3</v>
      </c>
      <c r="D60" s="43">
        <v>3000</v>
      </c>
      <c r="E60" s="44">
        <f>+H12+H20+H26</f>
        <v>239</v>
      </c>
      <c r="F60" s="27"/>
      <c r="G60" s="27"/>
      <c r="H60" s="27"/>
      <c r="I60" s="27"/>
      <c r="J60" s="28"/>
    </row>
    <row r="61" spans="2:10" ht="13.8" x14ac:dyDescent="0.25">
      <c r="B61" s="58"/>
      <c r="C61" s="42" t="s">
        <v>9</v>
      </c>
      <c r="D61" s="43">
        <v>4000</v>
      </c>
      <c r="E61" s="44">
        <f>+J33</f>
        <v>553.75</v>
      </c>
      <c r="F61" s="27"/>
      <c r="G61" s="27"/>
      <c r="H61" s="27"/>
      <c r="I61" s="27"/>
      <c r="J61" s="28"/>
    </row>
    <row r="62" spans="2:10" ht="13.8" x14ac:dyDescent="0.25">
      <c r="B62" s="58"/>
      <c r="C62" s="45" t="s">
        <v>48</v>
      </c>
      <c r="D62" s="43">
        <v>5000</v>
      </c>
      <c r="E62" s="44">
        <f>+J41+J55</f>
        <v>4298.0625</v>
      </c>
      <c r="F62" s="27"/>
      <c r="G62" s="27"/>
      <c r="H62" s="27"/>
      <c r="I62" s="27"/>
      <c r="J62" s="28"/>
    </row>
    <row r="63" spans="2:10" ht="14.4" thickBot="1" x14ac:dyDescent="0.3">
      <c r="B63" s="59"/>
      <c r="C63" s="46" t="s">
        <v>45</v>
      </c>
      <c r="D63" s="47">
        <v>6000</v>
      </c>
      <c r="E63" s="48">
        <f>+J50</f>
        <v>13483.75</v>
      </c>
      <c r="F63" s="27"/>
      <c r="G63" s="27"/>
      <c r="H63" s="27"/>
      <c r="I63" s="27"/>
      <c r="J63" s="28"/>
    </row>
    <row r="64" spans="2:10" ht="20.25" customHeight="1" thickBot="1" x14ac:dyDescent="0.35">
      <c r="B64" s="30" t="s">
        <v>1</v>
      </c>
      <c r="C64" s="31"/>
      <c r="D64" s="36"/>
      <c r="E64" s="49">
        <f>SUM(E58:E63)</f>
        <v>20224.5625</v>
      </c>
      <c r="F64" s="29"/>
      <c r="G64" s="29"/>
      <c r="H64" s="29"/>
      <c r="I64" s="29"/>
      <c r="J64" s="28"/>
    </row>
    <row r="65" spans="6:10" ht="16.5" customHeight="1" x14ac:dyDescent="0.2">
      <c r="F65" s="28"/>
      <c r="G65" s="28"/>
      <c r="H65" s="28"/>
      <c r="I65" s="28"/>
      <c r="J65" s="28"/>
    </row>
  </sheetData>
  <mergeCells count="9">
    <mergeCell ref="B2:J2"/>
    <mergeCell ref="B15:B20"/>
    <mergeCell ref="B23:B26"/>
    <mergeCell ref="B58:B63"/>
    <mergeCell ref="B52:B55"/>
    <mergeCell ref="B35:B41"/>
    <mergeCell ref="B43:B50"/>
    <mergeCell ref="B7:B12"/>
    <mergeCell ref="B28:B33"/>
  </mergeCells>
  <pageMargins left="0.7" right="0.7" top="0.75" bottom="0.75" header="0.3" footer="0.3"/>
  <pageSetup scale="68" fitToHeight="0" orientation="portrait" r:id="rId1"/>
  <ignoredErrors>
    <ignoredError sqref="J53:J54" formulaRange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17" sqref="A17"/>
    </sheetView>
  </sheetViews>
  <sheetFormatPr defaultRowHeight="11.4" x14ac:dyDescent="0.2"/>
  <sheetData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t="s">
        <v>21</v>
      </c>
    </row>
    <row r="8" spans="1:1" x14ac:dyDescent="0.2">
      <c r="A8" t="s">
        <v>22</v>
      </c>
    </row>
    <row r="9" spans="1:1" x14ac:dyDescent="0.2">
      <c r="A9" t="s">
        <v>23</v>
      </c>
    </row>
    <row r="10" spans="1:1" x14ac:dyDescent="0.2">
      <c r="A10" t="s">
        <v>24</v>
      </c>
    </row>
    <row r="11" spans="1:1" x14ac:dyDescent="0.2">
      <c r="A11" t="s">
        <v>25</v>
      </c>
    </row>
    <row r="12" spans="1:1" x14ac:dyDescent="0.2">
      <c r="A12" t="s">
        <v>26</v>
      </c>
    </row>
    <row r="17" spans="1:1" x14ac:dyDescent="0.2">
      <c r="A1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5" workbookViewId="0">
      <selection activeCell="M22" sqref="M22"/>
    </sheetView>
  </sheetViews>
  <sheetFormatPr defaultRowHeight="11.4" x14ac:dyDescent="0.2"/>
  <cols>
    <col min="2" max="7" width="12.625" customWidth="1"/>
  </cols>
  <sheetData>
    <row r="1" spans="1:7" x14ac:dyDescent="0.2">
      <c r="A1" t="s">
        <v>34</v>
      </c>
    </row>
    <row r="2" spans="1:7" x14ac:dyDescent="0.2">
      <c r="A2" t="s">
        <v>20</v>
      </c>
    </row>
    <row r="3" spans="1:7" x14ac:dyDescent="0.2">
      <c r="A3" t="s">
        <v>35</v>
      </c>
    </row>
    <row r="7" spans="1:7" x14ac:dyDescent="0.2">
      <c r="A7" t="s">
        <v>42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</row>
    <row r="8" spans="1:7" x14ac:dyDescent="0.2">
      <c r="A8">
        <v>1</v>
      </c>
      <c r="B8" s="26">
        <v>56.8</v>
      </c>
      <c r="C8" s="26">
        <v>56.8</v>
      </c>
      <c r="D8" s="26">
        <v>56.8</v>
      </c>
      <c r="E8" s="26">
        <v>56.8</v>
      </c>
      <c r="F8" s="26">
        <v>56.8</v>
      </c>
      <c r="G8" s="26">
        <v>56.8</v>
      </c>
    </row>
    <row r="9" spans="1:7" x14ac:dyDescent="0.2">
      <c r="A9">
        <f>+A8+1</f>
        <v>2</v>
      </c>
      <c r="B9" s="26">
        <v>56.8</v>
      </c>
      <c r="C9" s="26">
        <v>56.8</v>
      </c>
      <c r="D9" s="26">
        <v>56.8</v>
      </c>
      <c r="E9" s="26">
        <v>56.8</v>
      </c>
      <c r="F9" s="26">
        <v>56.8</v>
      </c>
      <c r="G9" s="26">
        <v>56.8</v>
      </c>
    </row>
    <row r="10" spans="1:7" x14ac:dyDescent="0.2">
      <c r="A10">
        <f t="shared" ref="A10:A47" si="0">+A9+1</f>
        <v>3</v>
      </c>
      <c r="B10" s="26">
        <v>56.8</v>
      </c>
      <c r="C10" s="26">
        <v>56.8</v>
      </c>
      <c r="D10" s="26">
        <v>56.8</v>
      </c>
      <c r="E10" s="26">
        <v>56.8</v>
      </c>
      <c r="F10" s="26">
        <v>56.8</v>
      </c>
      <c r="G10" s="26">
        <v>56.8</v>
      </c>
    </row>
    <row r="11" spans="1:7" x14ac:dyDescent="0.2">
      <c r="A11">
        <f t="shared" si="0"/>
        <v>4</v>
      </c>
      <c r="B11" s="26">
        <v>56.8</v>
      </c>
      <c r="C11" s="26">
        <v>56.8</v>
      </c>
      <c r="D11" s="26">
        <v>56.8</v>
      </c>
      <c r="E11" s="26">
        <v>56.8</v>
      </c>
      <c r="F11" s="26">
        <v>56.8</v>
      </c>
      <c r="G11" s="26">
        <v>58.51</v>
      </c>
    </row>
    <row r="12" spans="1:7" x14ac:dyDescent="0.2">
      <c r="A12">
        <f t="shared" si="0"/>
        <v>5</v>
      </c>
      <c r="B12" s="26">
        <v>56.8</v>
      </c>
      <c r="C12" s="26">
        <v>56.8</v>
      </c>
      <c r="D12" s="26">
        <v>56.8</v>
      </c>
      <c r="E12" s="26">
        <v>56.8</v>
      </c>
      <c r="F12" s="26">
        <v>58.51</v>
      </c>
      <c r="G12" s="26">
        <v>60.69</v>
      </c>
    </row>
    <row r="13" spans="1:7" x14ac:dyDescent="0.2">
      <c r="A13">
        <f t="shared" si="0"/>
        <v>6</v>
      </c>
      <c r="B13" s="26">
        <v>56.8</v>
      </c>
      <c r="C13" s="26">
        <v>56.8</v>
      </c>
      <c r="D13" s="26">
        <v>56.8</v>
      </c>
      <c r="E13" s="26">
        <v>58.51</v>
      </c>
      <c r="F13" s="26">
        <v>60.69</v>
      </c>
      <c r="G13" s="26">
        <v>62.83</v>
      </c>
    </row>
    <row r="14" spans="1:7" x14ac:dyDescent="0.2">
      <c r="A14">
        <f t="shared" si="0"/>
        <v>7</v>
      </c>
      <c r="B14" s="26">
        <v>56.8</v>
      </c>
      <c r="C14" s="26">
        <v>56.8</v>
      </c>
      <c r="D14" s="26">
        <v>58.51</v>
      </c>
      <c r="E14" s="26">
        <v>60.69</v>
      </c>
      <c r="F14" s="26">
        <v>62.83</v>
      </c>
      <c r="G14" s="26">
        <v>64.97</v>
      </c>
    </row>
    <row r="15" spans="1:7" x14ac:dyDescent="0.2">
      <c r="A15">
        <f t="shared" si="0"/>
        <v>8</v>
      </c>
      <c r="B15" s="26">
        <v>56.8</v>
      </c>
      <c r="C15" s="26">
        <v>58.51</v>
      </c>
      <c r="D15" s="26">
        <v>60.69</v>
      </c>
      <c r="E15" s="26">
        <v>62.83</v>
      </c>
      <c r="F15" s="26">
        <v>64.97</v>
      </c>
      <c r="G15" s="26">
        <v>67.17</v>
      </c>
    </row>
    <row r="16" spans="1:7" x14ac:dyDescent="0.2">
      <c r="A16">
        <f t="shared" si="0"/>
        <v>9</v>
      </c>
      <c r="B16" s="26">
        <v>58.51</v>
      </c>
      <c r="C16" s="26">
        <v>60.69</v>
      </c>
      <c r="D16" s="26">
        <v>62.83</v>
      </c>
      <c r="E16" s="26">
        <v>64.97</v>
      </c>
      <c r="F16" s="26">
        <v>67.17</v>
      </c>
      <c r="G16" s="26">
        <v>69.31</v>
      </c>
    </row>
    <row r="17" spans="1:7" x14ac:dyDescent="0.2">
      <c r="A17">
        <f t="shared" si="0"/>
        <v>10</v>
      </c>
      <c r="B17" s="26">
        <v>60.69</v>
      </c>
      <c r="C17" s="26">
        <v>62.83</v>
      </c>
      <c r="D17" s="26">
        <v>64.97</v>
      </c>
      <c r="E17" s="26">
        <v>67.17</v>
      </c>
      <c r="F17" s="26">
        <v>69.31</v>
      </c>
      <c r="G17" s="26">
        <v>71.48</v>
      </c>
    </row>
    <row r="18" spans="1:7" x14ac:dyDescent="0.2">
      <c r="A18">
        <f t="shared" si="0"/>
        <v>11</v>
      </c>
      <c r="B18" s="26">
        <v>62.83</v>
      </c>
      <c r="C18" s="26">
        <v>64.97</v>
      </c>
      <c r="D18" s="26">
        <v>67.17</v>
      </c>
      <c r="E18" s="26">
        <v>69.31</v>
      </c>
      <c r="F18" s="26">
        <v>71.48</v>
      </c>
      <c r="G18" s="26">
        <v>73.63</v>
      </c>
    </row>
    <row r="19" spans="1:7" x14ac:dyDescent="0.2">
      <c r="A19">
        <f t="shared" si="0"/>
        <v>12</v>
      </c>
      <c r="B19" s="26">
        <v>64.97</v>
      </c>
      <c r="C19" s="26">
        <v>67.17</v>
      </c>
      <c r="D19" s="26">
        <v>69.31</v>
      </c>
      <c r="E19" s="26">
        <v>71.48</v>
      </c>
      <c r="F19" s="26">
        <v>73.63</v>
      </c>
      <c r="G19" s="26">
        <v>75.78</v>
      </c>
    </row>
    <row r="20" spans="1:7" x14ac:dyDescent="0.2">
      <c r="A20">
        <f t="shared" si="0"/>
        <v>13</v>
      </c>
      <c r="B20" s="26">
        <v>67.17</v>
      </c>
      <c r="C20" s="26">
        <v>69.31</v>
      </c>
      <c r="D20" s="26">
        <v>71.48</v>
      </c>
      <c r="E20" s="26">
        <v>73.63</v>
      </c>
      <c r="F20" s="26">
        <v>75.78</v>
      </c>
      <c r="G20" s="26">
        <v>77.95</v>
      </c>
    </row>
    <row r="21" spans="1:7" x14ac:dyDescent="0.2">
      <c r="A21">
        <f t="shared" si="0"/>
        <v>14</v>
      </c>
      <c r="B21" s="26">
        <v>67.69</v>
      </c>
      <c r="C21" s="26">
        <v>69.849999999999994</v>
      </c>
      <c r="D21" s="26">
        <v>72.010000000000005</v>
      </c>
      <c r="E21" s="26">
        <v>74.180000000000007</v>
      </c>
      <c r="F21" s="26">
        <v>76.349999999999994</v>
      </c>
      <c r="G21" s="26">
        <v>78.489999999999995</v>
      </c>
    </row>
    <row r="22" spans="1:7" x14ac:dyDescent="0.2">
      <c r="A22">
        <f t="shared" si="0"/>
        <v>15</v>
      </c>
      <c r="B22" s="26">
        <v>68.25</v>
      </c>
      <c r="C22" s="26">
        <v>70.39</v>
      </c>
      <c r="D22" s="26">
        <v>72.569999999999993</v>
      </c>
      <c r="E22" s="26">
        <v>74.709999999999994</v>
      </c>
      <c r="F22" s="26">
        <v>76.87</v>
      </c>
      <c r="G22" s="26">
        <v>79.040000000000006</v>
      </c>
    </row>
    <row r="23" spans="1:7" x14ac:dyDescent="0.2">
      <c r="A23">
        <f t="shared" si="0"/>
        <v>16</v>
      </c>
      <c r="B23" s="26">
        <v>68.77</v>
      </c>
      <c r="C23" s="26">
        <v>70.94</v>
      </c>
      <c r="D23" s="26">
        <v>73.11</v>
      </c>
      <c r="E23" s="26">
        <v>75.25</v>
      </c>
      <c r="F23" s="26">
        <v>77.41</v>
      </c>
      <c r="G23" s="26">
        <v>79.569999999999993</v>
      </c>
    </row>
    <row r="24" spans="1:7" x14ac:dyDescent="0.2">
      <c r="A24">
        <f t="shared" si="0"/>
        <v>17</v>
      </c>
      <c r="B24" s="26">
        <v>69.31</v>
      </c>
      <c r="C24" s="26">
        <v>71.48</v>
      </c>
      <c r="D24" s="26">
        <v>73.959999999999994</v>
      </c>
      <c r="E24" s="26">
        <v>75.78</v>
      </c>
      <c r="F24" s="26">
        <v>77.95</v>
      </c>
      <c r="G24" s="26">
        <v>80.13</v>
      </c>
    </row>
    <row r="25" spans="1:7" x14ac:dyDescent="0.2">
      <c r="A25">
        <f t="shared" si="0"/>
        <v>18</v>
      </c>
      <c r="B25" s="26">
        <v>69.849999999999994</v>
      </c>
      <c r="C25" s="26">
        <v>72.010000000000005</v>
      </c>
      <c r="D25" s="26">
        <v>74.180000000000007</v>
      </c>
      <c r="E25" s="26">
        <v>76.349999999999994</v>
      </c>
      <c r="F25" s="26">
        <v>78.489999999999995</v>
      </c>
      <c r="G25" s="26">
        <v>80.63</v>
      </c>
    </row>
    <row r="26" spans="1:7" x14ac:dyDescent="0.2">
      <c r="A26">
        <f t="shared" si="0"/>
        <v>19</v>
      </c>
      <c r="B26" s="26">
        <v>70.39</v>
      </c>
      <c r="C26" s="26">
        <v>72.569999999999993</v>
      </c>
      <c r="D26" s="26">
        <v>74.72</v>
      </c>
      <c r="E26" s="26">
        <v>76.87</v>
      </c>
      <c r="F26" s="26">
        <v>79.040000000000006</v>
      </c>
      <c r="G26" s="26">
        <v>81.180000000000007</v>
      </c>
    </row>
    <row r="27" spans="1:7" x14ac:dyDescent="0.2">
      <c r="A27">
        <f t="shared" si="0"/>
        <v>20</v>
      </c>
      <c r="B27" s="26">
        <v>70.94</v>
      </c>
      <c r="C27" s="26">
        <v>73.11</v>
      </c>
      <c r="D27" s="26">
        <v>75.25</v>
      </c>
      <c r="E27" s="26">
        <v>77.41</v>
      </c>
      <c r="F27" s="26">
        <v>79.569999999999993</v>
      </c>
      <c r="G27" s="26">
        <v>81.73</v>
      </c>
    </row>
    <row r="28" spans="1:7" x14ac:dyDescent="0.2">
      <c r="A28">
        <f t="shared" si="0"/>
        <v>21</v>
      </c>
      <c r="B28" s="26">
        <v>71.48</v>
      </c>
      <c r="C28" s="26">
        <v>73.63</v>
      </c>
      <c r="D28" s="26">
        <v>75.78</v>
      </c>
      <c r="E28" s="26">
        <v>77.95</v>
      </c>
      <c r="F28" s="26">
        <v>80.13</v>
      </c>
      <c r="G28" s="26">
        <v>82.26</v>
      </c>
    </row>
    <row r="29" spans="1:7" x14ac:dyDescent="0.2">
      <c r="A29">
        <f t="shared" si="0"/>
        <v>22</v>
      </c>
      <c r="B29" s="26">
        <v>72.010000000000005</v>
      </c>
      <c r="C29" s="26">
        <v>74.180000000000007</v>
      </c>
      <c r="D29" s="26">
        <v>76.349999999999994</v>
      </c>
      <c r="E29" s="26">
        <v>78.489999999999995</v>
      </c>
      <c r="F29" s="26">
        <v>80.64</v>
      </c>
      <c r="G29" s="26">
        <v>82.81</v>
      </c>
    </row>
    <row r="30" spans="1:7" x14ac:dyDescent="0.2">
      <c r="A30">
        <f t="shared" si="0"/>
        <v>23</v>
      </c>
      <c r="B30" s="26">
        <v>72.569999999999993</v>
      </c>
      <c r="C30" s="26">
        <v>74.72</v>
      </c>
      <c r="D30" s="26">
        <v>76.87</v>
      </c>
      <c r="E30" s="26">
        <v>79.040000000000006</v>
      </c>
      <c r="F30" s="26">
        <v>81.180000000000007</v>
      </c>
      <c r="G30" s="26">
        <v>83.34</v>
      </c>
    </row>
    <row r="31" spans="1:7" x14ac:dyDescent="0.2">
      <c r="A31">
        <f t="shared" si="0"/>
        <v>24</v>
      </c>
      <c r="B31" s="26">
        <v>73.11</v>
      </c>
      <c r="C31" s="26">
        <v>75.290000000000006</v>
      </c>
      <c r="D31" s="26">
        <v>77.41</v>
      </c>
      <c r="E31" s="26">
        <v>79.569999999999993</v>
      </c>
      <c r="F31" s="26">
        <v>81.73</v>
      </c>
      <c r="G31" s="26">
        <v>83.9</v>
      </c>
    </row>
    <row r="32" spans="1:7" x14ac:dyDescent="0.2">
      <c r="A32">
        <f t="shared" si="0"/>
        <v>25</v>
      </c>
      <c r="B32" s="26">
        <v>73.63</v>
      </c>
      <c r="C32" s="26">
        <v>75.78</v>
      </c>
      <c r="D32" s="26">
        <v>77.95</v>
      </c>
      <c r="E32" s="26">
        <v>80.13</v>
      </c>
      <c r="F32" s="26">
        <v>82.26</v>
      </c>
      <c r="G32" s="26">
        <v>84.43</v>
      </c>
    </row>
    <row r="33" spans="1:7" x14ac:dyDescent="0.2">
      <c r="A33">
        <f t="shared" si="0"/>
        <v>26</v>
      </c>
      <c r="B33" s="26">
        <v>73.989999999999995</v>
      </c>
      <c r="C33" s="26">
        <v>76.12</v>
      </c>
      <c r="D33" s="26">
        <v>78.290000000000006</v>
      </c>
      <c r="E33" s="26">
        <v>80.45</v>
      </c>
      <c r="F33" s="26">
        <v>82.62</v>
      </c>
      <c r="G33" s="26">
        <v>84.79</v>
      </c>
    </row>
    <row r="34" spans="1:7" x14ac:dyDescent="0.2">
      <c r="A34">
        <f t="shared" si="0"/>
        <v>27</v>
      </c>
      <c r="B34" s="26">
        <v>74.319999999999993</v>
      </c>
      <c r="C34" s="26">
        <v>76.459999999999994</v>
      </c>
      <c r="D34" s="26">
        <v>78.62</v>
      </c>
      <c r="E34" s="26">
        <v>80.819999999999993</v>
      </c>
      <c r="F34" s="26">
        <v>82.94</v>
      </c>
      <c r="G34" s="26">
        <v>85.11</v>
      </c>
    </row>
    <row r="35" spans="1:7" x14ac:dyDescent="0.2">
      <c r="A35">
        <f t="shared" si="0"/>
        <v>28</v>
      </c>
      <c r="B35" s="26">
        <v>74.67</v>
      </c>
      <c r="C35" s="26">
        <v>76.819999999999993</v>
      </c>
      <c r="D35" s="26">
        <v>78.989999999999995</v>
      </c>
      <c r="E35" s="26">
        <v>81.14</v>
      </c>
      <c r="F35" s="26">
        <v>83.28</v>
      </c>
      <c r="G35" s="26">
        <v>85.48</v>
      </c>
    </row>
    <row r="36" spans="1:7" x14ac:dyDescent="0.2">
      <c r="A36">
        <f t="shared" si="0"/>
        <v>29</v>
      </c>
      <c r="B36" s="26">
        <v>74.989999999999995</v>
      </c>
      <c r="C36" s="26">
        <v>77.16</v>
      </c>
      <c r="D36" s="26">
        <v>79.319999999999993</v>
      </c>
      <c r="E36" s="26">
        <v>81.48</v>
      </c>
      <c r="F36" s="26">
        <v>83.63</v>
      </c>
      <c r="G36" s="26">
        <v>85.8</v>
      </c>
    </row>
    <row r="37" spans="1:7" x14ac:dyDescent="0.2">
      <c r="A37">
        <f t="shared" si="0"/>
        <v>30</v>
      </c>
      <c r="B37" s="26">
        <v>75.349999999999994</v>
      </c>
      <c r="C37" s="26">
        <v>77.489999999999995</v>
      </c>
      <c r="D37" s="26">
        <v>79.650000000000006</v>
      </c>
      <c r="E37" s="26">
        <v>81.84</v>
      </c>
      <c r="F37" s="26">
        <v>83.97</v>
      </c>
      <c r="G37" s="26">
        <v>86.14</v>
      </c>
    </row>
    <row r="38" spans="1:7" x14ac:dyDescent="0.2">
      <c r="A38">
        <f t="shared" si="0"/>
        <v>31</v>
      </c>
      <c r="B38" s="26">
        <v>75.680000000000007</v>
      </c>
      <c r="C38" s="26">
        <v>77.83</v>
      </c>
      <c r="D38" s="26">
        <v>80.010000000000005</v>
      </c>
      <c r="E38" s="26">
        <v>82.16</v>
      </c>
      <c r="F38" s="26">
        <v>84.3</v>
      </c>
      <c r="G38" s="26">
        <v>86.47</v>
      </c>
    </row>
    <row r="39" spans="1:7" x14ac:dyDescent="0.2">
      <c r="A39">
        <f t="shared" si="0"/>
        <v>32</v>
      </c>
      <c r="B39" s="26">
        <v>76.010000000000005</v>
      </c>
      <c r="C39" s="26">
        <v>78.17</v>
      </c>
      <c r="D39" s="26">
        <v>80.33</v>
      </c>
      <c r="E39" s="26">
        <v>82.5</v>
      </c>
      <c r="F39" s="26">
        <v>84.67</v>
      </c>
      <c r="G39" s="26">
        <v>86.82</v>
      </c>
    </row>
    <row r="40" spans="1:7" x14ac:dyDescent="0.2">
      <c r="A40">
        <f t="shared" si="0"/>
        <v>33</v>
      </c>
      <c r="B40" s="26">
        <v>76.38</v>
      </c>
      <c r="C40" s="26">
        <v>78.53</v>
      </c>
      <c r="D40" s="26">
        <v>80.67</v>
      </c>
      <c r="E40" s="26">
        <v>82.84</v>
      </c>
      <c r="F40" s="26">
        <v>84.99</v>
      </c>
      <c r="G40" s="26">
        <v>87.17</v>
      </c>
    </row>
    <row r="41" spans="1:7" x14ac:dyDescent="0.2">
      <c r="A41">
        <f t="shared" si="0"/>
        <v>34</v>
      </c>
      <c r="B41" s="26">
        <v>76.7</v>
      </c>
      <c r="C41" s="26">
        <v>79.2</v>
      </c>
      <c r="D41" s="26">
        <v>81.03</v>
      </c>
      <c r="E41" s="26">
        <v>83.19</v>
      </c>
      <c r="F41" s="26">
        <v>85.35</v>
      </c>
      <c r="G41" s="26">
        <v>87.49</v>
      </c>
    </row>
    <row r="42" spans="1:7" x14ac:dyDescent="0.2">
      <c r="A42">
        <f t="shared" si="0"/>
        <v>35</v>
      </c>
      <c r="B42" s="26">
        <v>77.05</v>
      </c>
      <c r="C42" s="26">
        <v>79.540000000000006</v>
      </c>
      <c r="D42" s="26">
        <v>81.36</v>
      </c>
      <c r="E42" s="26">
        <v>83.54</v>
      </c>
      <c r="F42" s="26">
        <v>85.68</v>
      </c>
      <c r="G42" s="26">
        <v>87.84</v>
      </c>
    </row>
    <row r="43" spans="1:7" x14ac:dyDescent="0.2">
      <c r="A43">
        <f t="shared" si="0"/>
        <v>36</v>
      </c>
      <c r="B43" s="26">
        <v>77.39</v>
      </c>
      <c r="C43" s="26">
        <v>80.209999999999994</v>
      </c>
      <c r="D43" s="26">
        <v>81.72</v>
      </c>
      <c r="E43" s="26">
        <v>83.89</v>
      </c>
      <c r="F43" s="26">
        <v>86</v>
      </c>
      <c r="G43" s="26">
        <v>88.18</v>
      </c>
    </row>
    <row r="44" spans="1:7" x14ac:dyDescent="0.2">
      <c r="A44">
        <f t="shared" si="0"/>
        <v>37</v>
      </c>
      <c r="B44" s="26">
        <v>77.739999999999995</v>
      </c>
      <c r="C44" s="26">
        <v>80.56</v>
      </c>
      <c r="D44" s="26">
        <v>82.04</v>
      </c>
      <c r="E44" s="26">
        <v>84.21</v>
      </c>
      <c r="F44" s="26">
        <v>86.38</v>
      </c>
      <c r="G44" s="26">
        <v>88.52</v>
      </c>
    </row>
    <row r="45" spans="1:7" x14ac:dyDescent="0.2">
      <c r="A45">
        <f t="shared" si="0"/>
        <v>38</v>
      </c>
      <c r="B45" s="26">
        <v>78.09</v>
      </c>
      <c r="C45" s="26">
        <v>80.209999999999994</v>
      </c>
      <c r="D45" s="26">
        <v>82.38</v>
      </c>
      <c r="E45" s="26">
        <v>84.56</v>
      </c>
      <c r="F45" s="26">
        <v>86.7</v>
      </c>
      <c r="G45" s="26">
        <v>88.87</v>
      </c>
    </row>
    <row r="46" spans="1:7" x14ac:dyDescent="0.2">
      <c r="A46">
        <f t="shared" si="0"/>
        <v>39</v>
      </c>
      <c r="B46" s="26">
        <v>78.42</v>
      </c>
      <c r="C46" s="26">
        <v>80.56</v>
      </c>
      <c r="D46" s="26">
        <v>82.73</v>
      </c>
      <c r="E46" s="26">
        <v>84.88</v>
      </c>
      <c r="F46" s="26">
        <v>87.04</v>
      </c>
      <c r="G46" s="26">
        <v>89.22</v>
      </c>
    </row>
    <row r="47" spans="1:7" x14ac:dyDescent="0.2">
      <c r="A47">
        <f t="shared" si="0"/>
        <v>40</v>
      </c>
      <c r="B47" s="26">
        <v>78.75</v>
      </c>
      <c r="C47" s="26">
        <v>80.91</v>
      </c>
      <c r="D47" s="26">
        <v>83.08</v>
      </c>
      <c r="E47" s="26">
        <v>85.22</v>
      </c>
      <c r="F47" s="26">
        <v>87.39</v>
      </c>
      <c r="G47" s="26">
        <v>89.55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COST ESTIMATE</vt:lpstr>
      <vt:lpstr>PT FACULTY NON-INSTRUCTION RATE</vt:lpstr>
      <vt:lpstr>FT FACULTY NON-INSTRUCTION 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Garland, Susan</dc:creator>
  <cp:keywords/>
  <cp:lastModifiedBy>Garland, Susan</cp:lastModifiedBy>
  <dcterms:created xsi:type="dcterms:W3CDTF">2017-09-19T17:50:44Z</dcterms:created>
  <dcterms:modified xsi:type="dcterms:W3CDTF">2017-09-20T18:00:52Z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